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5765" windowHeight="9045"/>
  </bookViews>
  <sheets>
    <sheet name="3" sheetId="26" r:id="rId1"/>
  </sheets>
  <calcPr calcId="152511"/>
</workbook>
</file>

<file path=xl/calcChain.xml><?xml version="1.0" encoding="utf-8"?>
<calcChain xmlns="http://schemas.openxmlformats.org/spreadsheetml/2006/main">
  <c r="C33" i="26" l="1"/>
  <c r="E33" i="26"/>
  <c r="D33" i="26"/>
  <c r="E30" i="26"/>
  <c r="C32" i="26"/>
  <c r="E25" i="26"/>
  <c r="D32" i="26" l="1"/>
  <c r="D30" i="26"/>
  <c r="E28" i="26"/>
  <c r="D28" i="26" s="1"/>
  <c r="D27" i="26"/>
  <c r="C27" i="26"/>
  <c r="D25" i="26"/>
  <c r="D24" i="26"/>
  <c r="C24" i="26"/>
  <c r="E22" i="26"/>
  <c r="D22" i="26" s="1"/>
  <c r="D21" i="26"/>
  <c r="C21" i="26"/>
  <c r="E19" i="26"/>
  <c r="D19" i="26" s="1"/>
  <c r="C19" i="26"/>
  <c r="D18" i="26"/>
  <c r="C18" i="26"/>
  <c r="E15" i="26"/>
  <c r="E13" i="26" s="1"/>
  <c r="E12" i="26" s="1"/>
  <c r="C22" i="26" l="1"/>
  <c r="C15" i="26"/>
  <c r="D15" i="26"/>
  <c r="D13" i="26" s="1"/>
  <c r="D12" i="26" s="1"/>
  <c r="C28" i="26"/>
  <c r="C25" i="26"/>
  <c r="C30" i="26"/>
  <c r="C13" i="26" l="1"/>
  <c r="C12" i="26" s="1"/>
</calcChain>
</file>

<file path=xl/sharedStrings.xml><?xml version="1.0" encoding="utf-8"?>
<sst xmlns="http://schemas.openxmlformats.org/spreadsheetml/2006/main" count="60" uniqueCount="37">
  <si>
    <t>Основные показатели финансовой деятельности организации образования</t>
  </si>
  <si>
    <t>(наименование организации образования)</t>
  </si>
  <si>
    <t>Периодичность: ежеквартально</t>
  </si>
  <si>
    <t xml:space="preserve">Среднее образование </t>
  </si>
  <si>
    <t>ед. изм.</t>
  </si>
  <si>
    <t>годовой план</t>
  </si>
  <si>
    <t>план на период</t>
  </si>
  <si>
    <t>факт</t>
  </si>
  <si>
    <t>1. Среднегодовой контингент обучающиеся</t>
  </si>
  <si>
    <t>чел.</t>
  </si>
  <si>
    <t>средний расход на 1-го обучающегося</t>
  </si>
  <si>
    <t>тыс. тенге</t>
  </si>
  <si>
    <t>2. Всего расходы, тыс.тенге</t>
  </si>
  <si>
    <t>в том числе:</t>
  </si>
  <si>
    <t>3. Фонд заработной платы</t>
  </si>
  <si>
    <t>из них:</t>
  </si>
  <si>
    <t>3.1. Адмиистративный персонал</t>
  </si>
  <si>
    <t>штатная численность</t>
  </si>
  <si>
    <t>единиц</t>
  </si>
  <si>
    <t>среднемесячная заработная плата 1 ед.</t>
  </si>
  <si>
    <t>тенге</t>
  </si>
  <si>
    <t>3.2. Основной пересонал - учителя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</si>
  <si>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</si>
  <si>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3.4. Вспомогательный и технический персонал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</si>
  <si>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</si>
  <si>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</si>
  <si>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</si>
  <si>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</si>
  <si>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</si>
  <si>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 xml:space="preserve"> </t>
  </si>
  <si>
    <t>СШ№3 Талапкер</t>
  </si>
  <si>
    <t>з.п-50395763</t>
  </si>
  <si>
    <t>соц отч-1533044</t>
  </si>
  <si>
    <t>соц налог-2627441</t>
  </si>
  <si>
    <t>мед страх-729697</t>
  </si>
  <si>
    <t>по состоянию на "1" октября 2019г.</t>
  </si>
  <si>
    <t>2020год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</si>
</sst>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sz val="18"/>
      <name val="Arial Narrow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/>
    <xf numFmtId="0" fontId="4" fillId="0" borderId="0" xfId="0" applyFont="1" applyAlignment="1">
      <alignment horizontal="center" vertical="top"/>
    </xf>
    <xf numFmtId="0" fontId="5" fillId="0" borderId="0" xfId="0" applyFont="1"/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/>
    <xf numFmtId="0" fontId="4" fillId="0" borderId="3" xfId="0" applyFont="1" applyBorder="1" applyAlignment="1">
      <alignment horizontal="center" vertical="center" wrapText="1"/>
    </xf>
    <xf numFmtId="0" fontId="2" fillId="2" borderId="3" xfId="0" applyFont="1" applyFill="1" applyBorder="1"/>
    <xf numFmtId="0" fontId="6" fillId="0" borderId="3" xfId="0" applyFont="1" applyBorder="1"/>
    <xf numFmtId="164" fontId="2" fillId="3" borderId="3" xfId="0" applyNumberFormat="1" applyFont="1" applyFill="1" applyBorder="1"/>
    <xf numFmtId="164" fontId="2" fillId="0" borderId="3" xfId="0" applyNumberFormat="1" applyFont="1" applyBorder="1"/>
    <xf numFmtId="0" fontId="3" fillId="0" borderId="3" xfId="0" applyFont="1" applyBorder="1"/>
    <xf numFmtId="0" fontId="4" fillId="0" borderId="3" xfId="0" applyFont="1" applyBorder="1"/>
    <xf numFmtId="164" fontId="2" fillId="2" borderId="3" xfId="0" applyNumberFormat="1" applyFont="1" applyFill="1" applyBorder="1"/>
    <xf numFmtId="164" fontId="7" fillId="2" borderId="3" xfId="0" applyNumberFormat="1" applyFont="1" applyFill="1" applyBorder="1"/>
    <xf numFmtId="0" fontId="4" fillId="0" borderId="3" xfId="0" applyFont="1" applyBorder="1" applyAlignment="1">
      <alignment horizontal="center" vertical="center"/>
    </xf>
    <xf numFmtId="0" fontId="2" fillId="0" borderId="3" xfId="0" applyFont="1" applyBorder="1"/>
    <xf numFmtId="0" fontId="1" fillId="0" borderId="3" xfId="0" applyFont="1" applyBorder="1" applyAlignment="1">
      <alignment wrapText="1"/>
    </xf>
    <xf numFmtId="0" fontId="2" fillId="0" borderId="3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tabSelected="1" topLeftCell="A19" workbookViewId="0">
      <selection activeCell="E30" sqref="E30"/>
    </sheetView>
  </sheetViews>
  <sheetFormatPr defaultColWidth="9.140625" defaultRowHeight="20.25" x14ac:dyDescent="0.3"/>
  <cols>
    <col min="1" max="1" width="69.42578125" style="1" customWidth="1"/>
    <col min="2" max="2" width="10.85546875" style="3" customWidth="1"/>
    <col min="3" max="3" width="12.7109375" style="1" customWidth="1"/>
    <col min="4" max="4" width="12.5703125" style="1" customWidth="1"/>
    <col min="5" max="7" width="12" style="1" customWidth="1"/>
    <col min="8" max="16384" width="9.140625" style="1"/>
  </cols>
  <sheetData>
    <row r="1" spans="1:10" x14ac:dyDescent="0.3">
      <c r="A1" s="22" t="s">
        <v>0</v>
      </c>
      <c r="B1" s="22"/>
      <c r="C1" s="22"/>
      <c r="D1" s="22"/>
      <c r="E1" s="22"/>
    </row>
    <row r="2" spans="1:10" x14ac:dyDescent="0.3">
      <c r="A2" s="22" t="s">
        <v>35</v>
      </c>
      <c r="B2" s="22"/>
      <c r="C2" s="22"/>
      <c r="D2" s="22"/>
      <c r="E2" s="22"/>
    </row>
    <row r="3" spans="1:10" x14ac:dyDescent="0.3">
      <c r="A3" s="2"/>
    </row>
    <row r="4" spans="1:10" x14ac:dyDescent="0.3">
      <c r="A4" s="23"/>
      <c r="B4" s="23"/>
      <c r="C4" s="23"/>
      <c r="D4" s="23"/>
      <c r="E4" s="23"/>
    </row>
    <row r="5" spans="1:10" ht="15.75" customHeight="1" x14ac:dyDescent="0.3">
      <c r="A5" s="24" t="s">
        <v>1</v>
      </c>
      <c r="B5" s="24"/>
      <c r="C5" s="24"/>
      <c r="D5" s="24"/>
      <c r="E5" s="24"/>
    </row>
    <row r="6" spans="1:10" x14ac:dyDescent="0.3">
      <c r="A6" s="4"/>
    </row>
    <row r="7" spans="1:10" x14ac:dyDescent="0.3">
      <c r="A7" s="5" t="s">
        <v>2</v>
      </c>
    </row>
    <row r="8" spans="1:10" x14ac:dyDescent="0.3">
      <c r="A8" s="2" t="s">
        <v>30</v>
      </c>
    </row>
    <row r="9" spans="1:10" x14ac:dyDescent="0.3">
      <c r="A9" s="25" t="s">
        <v>3</v>
      </c>
      <c r="B9" s="26" t="s">
        <v>4</v>
      </c>
      <c r="C9" s="25" t="s">
        <v>36</v>
      </c>
      <c r="D9" s="25"/>
      <c r="E9" s="25"/>
    </row>
    <row r="10" spans="1:10" ht="40.5" x14ac:dyDescent="0.3">
      <c r="A10" s="25"/>
      <c r="B10" s="26"/>
      <c r="C10" s="6" t="s">
        <v>5</v>
      </c>
      <c r="D10" s="6" t="s">
        <v>6</v>
      </c>
      <c r="E10" s="7" t="s">
        <v>7</v>
      </c>
    </row>
    <row r="11" spans="1:10" x14ac:dyDescent="0.3">
      <c r="A11" s="8" t="s">
        <v>8</v>
      </c>
      <c r="B11" s="9" t="s">
        <v>9</v>
      </c>
      <c r="C11" s="10">
        <v>1713</v>
      </c>
      <c r="D11" s="10">
        <v>1713</v>
      </c>
      <c r="E11" s="10">
        <v>1713</v>
      </c>
    </row>
    <row r="12" spans="1:10" x14ac:dyDescent="0.3">
      <c r="A12" s="11" t="s">
        <v>10</v>
      </c>
      <c r="B12" s="9" t="s">
        <v>11</v>
      </c>
      <c r="C12" s="12">
        <f t="shared" ref="C12:D12" si="0">+C13/C11</f>
        <v>317.46417863397551</v>
      </c>
      <c r="D12" s="12">
        <f t="shared" si="0"/>
        <v>241.10382136602453</v>
      </c>
      <c r="E12" s="12">
        <f>+E13/E11</f>
        <v>62.050814944541735</v>
      </c>
    </row>
    <row r="13" spans="1:10" x14ac:dyDescent="0.3">
      <c r="A13" s="8" t="s">
        <v>12</v>
      </c>
      <c r="B13" s="9" t="s">
        <v>11</v>
      </c>
      <c r="C13" s="13">
        <f>SUM(C15+C29+C30+C31+C32+C33)</f>
        <v>543816.13800000004</v>
      </c>
      <c r="D13" s="13">
        <f t="shared" ref="D13" si="1">SUM(D15+D29+D30+D31+D32+D33)</f>
        <v>413010.84600000002</v>
      </c>
      <c r="E13" s="13">
        <f>SUM(E15+E29+E30+E31+E32+E33)</f>
        <v>106293.04599999999</v>
      </c>
    </row>
    <row r="14" spans="1:10" x14ac:dyDescent="0.3">
      <c r="A14" s="14" t="s">
        <v>13</v>
      </c>
      <c r="B14" s="15"/>
      <c r="C14" s="13"/>
      <c r="D14" s="13"/>
      <c r="E14" s="13"/>
    </row>
    <row r="15" spans="1:10" x14ac:dyDescent="0.3">
      <c r="A15" s="8" t="s">
        <v>14</v>
      </c>
      <c r="B15" s="9" t="s">
        <v>11</v>
      </c>
      <c r="C15" s="16">
        <f>SUM(C17+C20+C26+C23)</f>
        <v>448062</v>
      </c>
      <c r="D15" s="16">
        <f>SUM(D17+D20+D26+D23)</f>
        <v>343751</v>
      </c>
      <c r="E15" s="16">
        <f>SUM(E17+E20+E26+E23)</f>
        <v>84774</v>
      </c>
      <c r="J15" s="1" t="s">
        <v>29</v>
      </c>
    </row>
    <row r="16" spans="1:10" x14ac:dyDescent="0.3">
      <c r="A16" s="14" t="s">
        <v>15</v>
      </c>
      <c r="B16" s="15"/>
      <c r="C16" s="13"/>
      <c r="D16" s="13"/>
      <c r="E16" s="13"/>
    </row>
    <row r="17" spans="1:5" ht="23.25" x14ac:dyDescent="0.35">
      <c r="A17" s="19" t="s">
        <v>16</v>
      </c>
      <c r="B17" s="9" t="s">
        <v>11</v>
      </c>
      <c r="C17" s="13">
        <v>18000</v>
      </c>
      <c r="D17" s="13">
        <v>11580</v>
      </c>
      <c r="E17" s="17">
        <v>3600</v>
      </c>
    </row>
    <row r="18" spans="1:5" x14ac:dyDescent="0.3">
      <c r="A18" s="11" t="s">
        <v>17</v>
      </c>
      <c r="B18" s="18" t="s">
        <v>18</v>
      </c>
      <c r="C18" s="13">
        <f>+E18</f>
        <v>7</v>
      </c>
      <c r="D18" s="13">
        <f t="shared" ref="D18:D33" si="2">SUM(E18)</f>
        <v>7</v>
      </c>
      <c r="E18" s="16">
        <v>7</v>
      </c>
    </row>
    <row r="19" spans="1:5" x14ac:dyDescent="0.3">
      <c r="A19" s="11" t="s">
        <v>19</v>
      </c>
      <c r="B19" s="9" t="s">
        <v>20</v>
      </c>
      <c r="C19" s="13">
        <f t="shared" ref="C19" si="3">SUM(+E19/9)*12</f>
        <v>685.71428571428578</v>
      </c>
      <c r="D19" s="13">
        <f t="shared" si="2"/>
        <v>514.28571428571433</v>
      </c>
      <c r="E19" s="13">
        <f>+E17/E18</f>
        <v>514.28571428571433</v>
      </c>
    </row>
    <row r="20" spans="1:5" x14ac:dyDescent="0.3">
      <c r="A20" s="19" t="s">
        <v>21</v>
      </c>
      <c r="B20" s="9" t="s">
        <v>11</v>
      </c>
      <c r="C20" s="13">
        <v>345803</v>
      </c>
      <c r="D20" s="13">
        <v>280171</v>
      </c>
      <c r="E20" s="16">
        <v>68476</v>
      </c>
    </row>
    <row r="21" spans="1:5" x14ac:dyDescent="0.3">
      <c r="A21" s="11" t="s">
        <v>17</v>
      </c>
      <c r="B21" s="18" t="s">
        <v>18</v>
      </c>
      <c r="C21" s="13">
        <f>+E21</f>
        <v>111</v>
      </c>
      <c r="D21" s="13">
        <f t="shared" ref="D21" si="4">SUM(E21)</f>
        <v>111</v>
      </c>
      <c r="E21" s="16">
        <v>111</v>
      </c>
    </row>
    <row r="22" spans="1:5" x14ac:dyDescent="0.3">
      <c r="A22" s="11" t="s">
        <v>19</v>
      </c>
      <c r="B22" s="9" t="s">
        <v>20</v>
      </c>
      <c r="C22" s="13">
        <f t="shared" ref="C22" si="5">SUM(+E22/9)*12</f>
        <v>822.53453453453449</v>
      </c>
      <c r="D22" s="13">
        <f t="shared" si="2"/>
        <v>616.90090090090087</v>
      </c>
      <c r="E22" s="13">
        <f>+E20/E21</f>
        <v>616.90090090090087</v>
      </c>
    </row>
    <row r="23" spans="1:5" ht="39" x14ac:dyDescent="0.3">
      <c r="A23" s="21" t="s">
        <v>22</v>
      </c>
      <c r="B23" s="9" t="s">
        <v>11</v>
      </c>
      <c r="C23" s="13">
        <v>63059</v>
      </c>
      <c r="D23" s="13">
        <v>37000</v>
      </c>
      <c r="E23" s="16">
        <v>7698</v>
      </c>
    </row>
    <row r="24" spans="1:5" x14ac:dyDescent="0.3">
      <c r="A24" s="11" t="s">
        <v>17</v>
      </c>
      <c r="B24" s="18" t="s">
        <v>18</v>
      </c>
      <c r="C24" s="13">
        <f>+E24</f>
        <v>12</v>
      </c>
      <c r="D24" s="13">
        <f t="shared" ref="D24" si="6">SUM(E24)</f>
        <v>12</v>
      </c>
      <c r="E24" s="16">
        <v>12</v>
      </c>
    </row>
    <row r="25" spans="1:5" x14ac:dyDescent="0.3">
      <c r="A25" s="11" t="s">
        <v>19</v>
      </c>
      <c r="B25" s="9" t="s">
        <v>20</v>
      </c>
      <c r="C25" s="13">
        <f>SUM(+E25)*3</f>
        <v>1924.5</v>
      </c>
      <c r="D25" s="13">
        <f t="shared" si="2"/>
        <v>641.5</v>
      </c>
      <c r="E25" s="13">
        <f>+E23/E24</f>
        <v>641.5</v>
      </c>
    </row>
    <row r="26" spans="1:5" x14ac:dyDescent="0.3">
      <c r="A26" s="19" t="s">
        <v>23</v>
      </c>
      <c r="B26" s="9" t="s">
        <v>11</v>
      </c>
      <c r="C26" s="13">
        <v>21200</v>
      </c>
      <c r="D26" s="13">
        <v>15000</v>
      </c>
      <c r="E26" s="16">
        <v>5000</v>
      </c>
    </row>
    <row r="27" spans="1:5" x14ac:dyDescent="0.3">
      <c r="A27" s="11" t="s">
        <v>17</v>
      </c>
      <c r="B27" s="18" t="s">
        <v>18</v>
      </c>
      <c r="C27" s="13">
        <f>+E27</f>
        <v>25</v>
      </c>
      <c r="D27" s="13">
        <f t="shared" ref="D27" si="7">SUM(E27)</f>
        <v>25</v>
      </c>
      <c r="E27" s="16">
        <v>25</v>
      </c>
    </row>
    <row r="28" spans="1:5" x14ac:dyDescent="0.3">
      <c r="A28" s="11" t="s">
        <v>19</v>
      </c>
      <c r="B28" s="9" t="s">
        <v>20</v>
      </c>
      <c r="C28" s="13">
        <f>SUM(+E28)*3</f>
        <v>600</v>
      </c>
      <c r="D28" s="13">
        <f t="shared" si="2"/>
        <v>200</v>
      </c>
      <c r="E28" s="13">
        <f>+E26/E27</f>
        <v>200</v>
      </c>
    </row>
    <row r="29" spans="1:5" x14ac:dyDescent="0.3">
      <c r="A29" s="8" t="s">
        <v>24</v>
      </c>
      <c r="B29" s="9" t="s">
        <v>11</v>
      </c>
      <c r="C29" s="13">
        <v>70556</v>
      </c>
      <c r="D29" s="13">
        <v>49155</v>
      </c>
      <c r="E29" s="19">
        <v>13159</v>
      </c>
    </row>
    <row r="30" spans="1:5" ht="36.75" x14ac:dyDescent="0.3">
      <c r="A30" s="20" t="s">
        <v>25</v>
      </c>
      <c r="B30" s="9" t="s">
        <v>11</v>
      </c>
      <c r="C30" s="13">
        <f>SUM(+E30)*3</f>
        <v>73.938000000000002</v>
      </c>
      <c r="D30" s="13">
        <f t="shared" si="2"/>
        <v>24.646000000000001</v>
      </c>
      <c r="E30" s="10">
        <f>17.4+7.246</f>
        <v>24.646000000000001</v>
      </c>
    </row>
    <row r="31" spans="1:5" x14ac:dyDescent="0.3">
      <c r="A31" s="20" t="s">
        <v>26</v>
      </c>
      <c r="B31" s="9" t="s">
        <v>11</v>
      </c>
      <c r="C31" s="13">
        <v>716.2</v>
      </c>
      <c r="D31" s="13">
        <v>716.2</v>
      </c>
      <c r="E31" s="10">
        <v>0</v>
      </c>
    </row>
    <row r="32" spans="1:5" ht="36.75" x14ac:dyDescent="0.3">
      <c r="A32" s="20" t="s">
        <v>27</v>
      </c>
      <c r="B32" s="9" t="s">
        <v>11</v>
      </c>
      <c r="C32" s="19">
        <f>D32</f>
        <v>2772</v>
      </c>
      <c r="D32" s="19">
        <f t="shared" si="2"/>
        <v>2772</v>
      </c>
      <c r="E32" s="10">
        <v>2772</v>
      </c>
    </row>
    <row r="33" spans="1:5" ht="52.5" x14ac:dyDescent="0.3">
      <c r="A33" s="20" t="s">
        <v>28</v>
      </c>
      <c r="B33" s="9" t="s">
        <v>11</v>
      </c>
      <c r="C33" s="19">
        <f>21636</f>
        <v>21636</v>
      </c>
      <c r="D33" s="19">
        <f>15869+723</f>
        <v>16592</v>
      </c>
      <c r="E33" s="10">
        <f>744.5+259.9+4559</f>
        <v>5563.4</v>
      </c>
    </row>
    <row r="35" spans="1:5" x14ac:dyDescent="0.3">
      <c r="A35" s="1" t="s">
        <v>31</v>
      </c>
    </row>
    <row r="36" spans="1:5" x14ac:dyDescent="0.3">
      <c r="A36" s="1" t="s">
        <v>32</v>
      </c>
    </row>
    <row r="37" spans="1:5" x14ac:dyDescent="0.3">
      <c r="A37" s="1" t="s">
        <v>33</v>
      </c>
    </row>
    <row r="38" spans="1:5" x14ac:dyDescent="0.3">
      <c r="A38" s="1" t="s">
        <v>34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2020-10-18T09:41:43Z</dcterms:modified>
</cp:coreProperties>
</file>